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.Sycz\Desktop\Ciepłe Mieszkanie nabór II nowy\"/>
    </mc:Choice>
  </mc:AlternateContent>
  <bookViews>
    <workbookView xWindow="0" yWindow="0" windowWidth="28770" windowHeight="13650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2" i="1"/>
  <c r="I29" i="1"/>
  <c r="G29" i="1"/>
  <c r="E29" i="1"/>
  <c r="I28" i="1"/>
  <c r="G28" i="1"/>
  <c r="E28" i="1"/>
  <c r="I27" i="1"/>
  <c r="G27" i="1"/>
  <c r="E27" i="1"/>
  <c r="I26" i="1"/>
  <c r="H34" i="1" l="1"/>
  <c r="H33" i="1"/>
  <c r="H35" i="1"/>
</calcChain>
</file>

<file path=xl/sharedStrings.xml><?xml version="1.0" encoding="utf-8"?>
<sst xmlns="http://schemas.openxmlformats.org/spreadsheetml/2006/main" count="99" uniqueCount="71">
  <si>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</si>
  <si>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I. Dane o budynku mieszkalnym wielorodzinnym</t>
  </si>
  <si>
    <t>Kod pocztowy</t>
  </si>
  <si>
    <t>Miejscowość</t>
  </si>
  <si>
    <t>Adres budynku wielorodzinnego mieszkalnego</t>
  </si>
  <si>
    <t>Ulica</t>
  </si>
  <si>
    <t>Nr budynku</t>
  </si>
  <si>
    <t>Liczba lokali w budynku</t>
  </si>
  <si>
    <t>Powierzchnia użytkowa budynku</t>
  </si>
  <si>
    <t xml:space="preserve">Nazwa </t>
  </si>
  <si>
    <t>Współczynnik przenikania ciepła przegrody U przed termomodernizacją</t>
  </si>
  <si>
    <t>Współczynnik przenikania ciepła przegrody U 
po termomodernizacji</t>
  </si>
  <si>
    <t>1.</t>
  </si>
  <si>
    <t>Np. Modernizacja systemu grzewczego i systemu przygotowania ciepłej wody użytkowej</t>
  </si>
  <si>
    <t>Nie dotyczy</t>
  </si>
  <si>
    <t>2.</t>
  </si>
  <si>
    <t>Np. Modernizacja przegrody ściana zewnętrzna piwnica i parter</t>
  </si>
  <si>
    <t>Np. 0,999</t>
  </si>
  <si>
    <t>Np. 0,111</t>
  </si>
  <si>
    <t>3.</t>
  </si>
  <si>
    <t>Np. Wymiana okien</t>
  </si>
  <si>
    <t>Np. 9,999</t>
  </si>
  <si>
    <t>4.</t>
  </si>
  <si>
    <t>5.</t>
  </si>
  <si>
    <t>6.</t>
  </si>
  <si>
    <t>7.</t>
  </si>
  <si>
    <t>8.</t>
  </si>
  <si>
    <t>9.</t>
  </si>
  <si>
    <t>10.</t>
  </si>
  <si>
    <t>Odnawialne Źródła Energii (OZE) - jeśli dotyczy:</t>
  </si>
  <si>
    <t>Kolektory słoneczne o powierzchni:</t>
  </si>
  <si>
    <t>Instalacja fotowoltaiczna (PV) o mocy:</t>
  </si>
  <si>
    <t>kWp</t>
  </si>
  <si>
    <t>III. Wskaźniki rocznego zapotrzebowania na ciepło do ogrzewania budynku i redukcji niektórych emisji - zgodnie z audytem energetycznym</t>
  </si>
  <si>
    <t>Przed termomodernizacją:</t>
  </si>
  <si>
    <t>Po termomodernizacji:</t>
  </si>
  <si>
    <t>Redukcja 
w [%]</t>
  </si>
  <si>
    <t>Wartość</t>
  </si>
  <si>
    <t>Jednostka</t>
  </si>
  <si>
    <t>Emisja pyłu PM10</t>
  </si>
  <si>
    <t>Czy wartość została obliczona w audycie energetycznym?</t>
  </si>
  <si>
    <t>g/rok</t>
  </si>
  <si>
    <t>Emisja benzo(a)pirenu</t>
  </si>
  <si>
    <t>kg/rok</t>
  </si>
  <si>
    <t>Ograniczenie zużycia energii końcowej</t>
  </si>
  <si>
    <t>MWh/rok</t>
  </si>
  <si>
    <t>Ograniczenie emisji pyłu PM10</t>
  </si>
  <si>
    <t>Mg/rok</t>
  </si>
  <si>
    <t>Ograniczenie emisji benzo(a)pirenu</t>
  </si>
  <si>
    <t>MWe</t>
  </si>
  <si>
    <t>V. Oświadczenia Audytora</t>
  </si>
  <si>
    <t>2. 
3.</t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</si>
  <si>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</si>
  <si>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VI. Uwagi, komentarze, podpis</t>
  </si>
  <si>
    <t>Uwagi/komentarze:</t>
  </si>
  <si>
    <t>Imię, nazwisko, data i podpis Audytora:</t>
  </si>
  <si>
    <t>Objaśnienia</t>
  </si>
  <si>
    <t>1) W tabeli należy wpisać rodzaje zadań (ulepszeń, usprawnień) wskazanych przez audytora do realizacji na podstawie wariantu optymalnego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</si>
  <si>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</si>
  <si>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t>4) Wyliczenie efektów ekologicznych na podstawie danych wprowadzonych w pkt III.
5) Rozumiane jako moc zainstalowanych mikroinstalacji fotowoltaicznych.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</si>
  <si>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2"/>
        <color theme="1"/>
        <rFont val="Calibri"/>
        <family val="2"/>
        <scheme val="minor"/>
      </rPr>
      <t>1)</t>
    </r>
    <r>
      <rPr>
        <b/>
        <sz val="12"/>
        <color theme="1"/>
        <rFont val="Calibri"/>
        <family val="2"/>
        <scheme val="minor"/>
      </rPr>
      <t xml:space="preserve">  </t>
    </r>
  </si>
  <si>
    <t>Oświadczam, że wykonałem/wykonałam audyt energetyczny dotyczący budynku mieszkalnegowskazanego w części I  niniejszego Dokumentu i przekazałem/przekazałam go Beneficjentowi w dniu: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</si>
  <si>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</si>
  <si>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   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</si>
  <si>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</si>
  <si>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scheme val="minor"/>
      </rPr>
      <t>3</t>
    </r>
    <r>
      <rPr>
        <b/>
        <i/>
        <vertAlign val="superscript"/>
        <sz val="12"/>
        <rFont val="Calibri"/>
        <family val="2"/>
        <scheme val="minor"/>
      </rPr>
      <t>)</t>
    </r>
  </si>
  <si>
    <r>
      <t>kWh/(m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</si>
  <si>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r>
      <t>Emisja CO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</si>
  <si>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IV. Wyliczenie efektów ekologicznych</t>
    </r>
    <r>
      <rPr>
        <b/>
        <vertAlign val="superscript"/>
        <sz val="12"/>
        <rFont val="Calibri"/>
        <family val="2"/>
        <scheme val="minor"/>
      </rPr>
      <t>4)</t>
    </r>
  </si>
  <si>
    <r>
      <t>Zmniejszenie emisji CO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</si>
  <si>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scheme val="minor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</si>
</sst>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0000"/>
    <numFmt numFmtId="167" formatCode="yyyy/mm/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trike/>
      <sz val="12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1F7ED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6" fillId="2" borderId="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20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22" xfId="0" applyFont="1" applyFill="1" applyBorder="1" applyAlignment="1" applyProtection="1">
      <alignment horizontal="left" vertical="center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7" fillId="2" borderId="24" xfId="0" applyFont="1" applyFill="1" applyBorder="1" applyAlignment="1" applyProtection="1">
      <alignment horizontal="righ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0" fontId="11" fillId="4" borderId="12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left" vertical="center" wrapText="1"/>
    </xf>
    <xf numFmtId="0" fontId="7" fillId="7" borderId="12" xfId="0" applyFont="1" applyFill="1" applyBorder="1" applyAlignment="1" applyProtection="1">
      <alignment horizontal="left" vertical="center"/>
    </xf>
    <xf numFmtId="0" fontId="7" fillId="8" borderId="12" xfId="0" applyFont="1" applyFill="1" applyBorder="1" applyAlignment="1" applyProtection="1">
      <alignment horizontal="left" vertical="center"/>
    </xf>
    <xf numFmtId="10" fontId="10" fillId="6" borderId="24" xfId="1" applyNumberFormat="1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 wrapText="1"/>
    </xf>
    <xf numFmtId="10" fontId="10" fillId="6" borderId="24" xfId="1" applyNumberFormat="1" applyFont="1" applyFill="1" applyBorder="1" applyAlignment="1" applyProtection="1">
      <alignment horizontal="right" vertical="center" wrapText="1"/>
    </xf>
    <xf numFmtId="0" fontId="6" fillId="2" borderId="26" xfId="0" applyFont="1" applyFill="1" applyBorder="1" applyAlignment="1" applyProtection="1">
      <alignment horizontal="left" vertical="center"/>
    </xf>
    <xf numFmtId="0" fontId="6" fillId="2" borderId="26" xfId="0" applyFont="1" applyFill="1" applyBorder="1" applyAlignment="1" applyProtection="1">
      <alignment horizontal="left" vertical="center" wrapText="1"/>
    </xf>
    <xf numFmtId="0" fontId="7" fillId="7" borderId="26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center" vertical="center"/>
    </xf>
    <xf numFmtId="0" fontId="11" fillId="6" borderId="24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left" vertical="center"/>
    </xf>
    <xf numFmtId="0" fontId="7" fillId="6" borderId="24" xfId="0" applyFont="1" applyFill="1" applyBorder="1" applyAlignment="1" applyProtection="1">
      <alignment horizontal="left" vertical="center"/>
    </xf>
    <xf numFmtId="165" fontId="10" fillId="6" borderId="12" xfId="0" applyNumberFormat="1" applyFont="1" applyFill="1" applyBorder="1" applyAlignment="1" applyProtection="1">
      <alignment horizontal="right" vertical="center" wrapText="1"/>
    </xf>
    <xf numFmtId="166" fontId="10" fillId="6" borderId="12" xfId="0" applyNumberFormat="1" applyFont="1" applyFill="1" applyBorder="1" applyAlignment="1" applyProtection="1">
      <alignment horizontal="right" vertical="center" wrapText="1"/>
    </xf>
    <xf numFmtId="4" fontId="10" fillId="6" borderId="26" xfId="0" applyNumberFormat="1" applyFont="1" applyFill="1" applyBorder="1" applyAlignment="1" applyProtection="1">
      <alignment horizontal="right" vertical="center" wrapText="1"/>
    </xf>
    <xf numFmtId="0" fontId="7" fillId="6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horizontal="left" vertical="center"/>
    </xf>
    <xf numFmtId="0" fontId="9" fillId="2" borderId="30" xfId="0" applyFont="1" applyFill="1" applyBorder="1" applyAlignment="1" applyProtection="1">
      <alignment horizontal="left" vertical="center"/>
    </xf>
    <xf numFmtId="165" fontId="10" fillId="6" borderId="32" xfId="0" applyNumberFormat="1" applyFont="1" applyFill="1" applyBorder="1" applyAlignment="1" applyProtection="1">
      <alignment horizontal="right" vertical="center" wrapText="1"/>
    </xf>
    <xf numFmtId="0" fontId="7" fillId="6" borderId="33" xfId="0" applyFont="1" applyFill="1" applyBorder="1" applyAlignment="1" applyProtection="1">
      <alignment horizontal="left" vertical="center"/>
    </xf>
    <xf numFmtId="0" fontId="15" fillId="2" borderId="2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vertical="center"/>
    </xf>
    <xf numFmtId="0" fontId="9" fillId="2" borderId="17" xfId="0" applyFont="1" applyFill="1" applyBorder="1" applyAlignment="1" applyProtection="1">
      <alignment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24" xfId="0" applyFont="1" applyFill="1" applyBorder="1" applyAlignment="1" applyProtection="1">
      <alignment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4" fontId="1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4" fontId="10" fillId="9" borderId="12" xfId="0" applyNumberFormat="1" applyFont="1" applyFill="1" applyBorder="1" applyAlignment="1" applyProtection="1">
      <alignment horizontal="right" vertical="center" wrapText="1"/>
      <protection locked="0"/>
    </xf>
    <xf numFmtId="4" fontId="10" fillId="10" borderId="12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17" xfId="0" applyFont="1" applyFill="1" applyBorder="1" applyAlignment="1" applyProtection="1">
      <alignment horizontal="left" vertical="center" wrapText="1"/>
    </xf>
    <xf numFmtId="0" fontId="7" fillId="2" borderId="17" xfId="0" applyFont="1" applyFill="1" applyBorder="1" applyProtection="1"/>
    <xf numFmtId="0" fontId="7" fillId="2" borderId="22" xfId="0" applyFont="1" applyFill="1" applyBorder="1" applyProtection="1"/>
    <xf numFmtId="4" fontId="10" fillId="6" borderId="12" xfId="0" applyNumberFormat="1" applyFont="1" applyFill="1" applyBorder="1" applyAlignment="1" applyProtection="1">
      <alignment horizontal="right" vertical="center" wrapText="1"/>
    </xf>
    <xf numFmtId="4" fontId="10" fillId="2" borderId="17" xfId="0" applyNumberFormat="1" applyFont="1" applyFill="1" applyBorder="1" applyAlignment="1" applyProtection="1">
      <alignment horizontal="right" vertical="center" wrapText="1"/>
    </xf>
    <xf numFmtId="4" fontId="7" fillId="2" borderId="22" xfId="0" applyNumberFormat="1" applyFont="1" applyFill="1" applyBorder="1" applyProtection="1"/>
    <xf numFmtId="4" fontId="10" fillId="2" borderId="30" xfId="0" applyNumberFormat="1" applyFont="1" applyFill="1" applyBorder="1" applyAlignment="1" applyProtection="1">
      <alignment horizontal="right" vertical="center"/>
    </xf>
    <xf numFmtId="0" fontId="7" fillId="2" borderId="31" xfId="0" applyFont="1" applyFill="1" applyBorder="1" applyProtection="1"/>
    <xf numFmtId="0" fontId="8" fillId="2" borderId="23" xfId="0" applyFont="1" applyFill="1" applyBorder="1" applyAlignment="1" applyProtection="1">
      <alignment horizontal="center" vertical="center"/>
    </xf>
    <xf numFmtId="167" fontId="9" fillId="3" borderId="13" xfId="0" applyNumberFormat="1" applyFont="1" applyFill="1" applyBorder="1" applyAlignment="1" applyProtection="1">
      <alignment vertical="center"/>
      <protection locked="0"/>
    </xf>
    <xf numFmtId="167" fontId="9" fillId="3" borderId="14" xfId="0" applyNumberFormat="1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 applyProtection="1">
      <alignment horizontal="left" vertical="center"/>
    </xf>
    <xf numFmtId="0" fontId="22" fillId="2" borderId="14" xfId="0" applyFont="1" applyFill="1" applyBorder="1" applyAlignment="1" applyProtection="1">
      <alignment horizontal="left" vertical="center"/>
    </xf>
    <xf numFmtId="4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 wrapText="1"/>
    </xf>
    <xf numFmtId="0" fontId="8" fillId="2" borderId="17" xfId="0" applyFont="1" applyFill="1" applyBorder="1" applyAlignment="1" applyProtection="1">
      <alignment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8" fillId="2" borderId="49" xfId="0" applyFont="1" applyFill="1" applyBorder="1" applyAlignment="1" applyProtection="1">
      <alignment vertical="center" wrapText="1"/>
    </xf>
    <xf numFmtId="0" fontId="8" fillId="2" borderId="30" xfId="0" applyFont="1" applyFill="1" applyBorder="1" applyAlignment="1" applyProtection="1">
      <alignment vertical="center" wrapText="1"/>
    </xf>
    <xf numFmtId="0" fontId="8" fillId="2" borderId="50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 applyProtection="1">
      <alignment horizontal="center" vertical="top"/>
      <protection locked="0"/>
    </xf>
    <xf numFmtId="0" fontId="6" fillId="3" borderId="16" xfId="0" applyFont="1" applyFill="1" applyBorder="1" applyAlignment="1" applyProtection="1">
      <alignment horizontal="center" vertical="top"/>
      <protection locked="0"/>
    </xf>
    <xf numFmtId="0" fontId="6" fillId="3" borderId="39" xfId="0" applyFont="1" applyFill="1" applyBorder="1" applyAlignment="1" applyProtection="1">
      <alignment horizontal="center" vertical="top"/>
      <protection locked="0"/>
    </xf>
    <xf numFmtId="0" fontId="6" fillId="3" borderId="40" xfId="0" applyFont="1" applyFill="1" applyBorder="1" applyAlignment="1" applyProtection="1">
      <alignment horizontal="center" vertical="top"/>
      <protection locked="0"/>
    </xf>
    <xf numFmtId="0" fontId="6" fillId="3" borderId="41" xfId="0" applyFont="1" applyFill="1" applyBorder="1" applyAlignment="1" applyProtection="1">
      <alignment horizontal="center" vertical="top"/>
      <protection locked="0"/>
    </xf>
    <xf numFmtId="0" fontId="6" fillId="3" borderId="42" xfId="0" applyFont="1" applyFill="1" applyBorder="1" applyAlignment="1" applyProtection="1">
      <alignment horizontal="center" vertical="top"/>
      <protection locked="0"/>
    </xf>
    <xf numFmtId="0" fontId="6" fillId="3" borderId="43" xfId="0" applyFont="1" applyFill="1" applyBorder="1" applyAlignment="1" applyProtection="1">
      <alignment horizontal="center" vertical="top"/>
      <protection locked="0"/>
    </xf>
    <xf numFmtId="0" fontId="6" fillId="3" borderId="44" xfId="0" applyFont="1" applyFill="1" applyBorder="1" applyAlignment="1" applyProtection="1">
      <alignment horizontal="center" vertical="top"/>
      <protection locked="0"/>
    </xf>
    <xf numFmtId="0" fontId="6" fillId="3" borderId="45" xfId="0" applyFont="1" applyFill="1" applyBorder="1" applyAlignment="1" applyProtection="1">
      <alignment horizontal="center" vertical="top"/>
      <protection locked="0"/>
    </xf>
    <xf numFmtId="0" fontId="21" fillId="2" borderId="46" xfId="0" applyFont="1" applyFill="1" applyBorder="1" applyAlignment="1" applyProtection="1">
      <alignment horizontal="left"/>
    </xf>
    <xf numFmtId="0" fontId="21" fillId="2" borderId="47" xfId="0" applyFont="1" applyFill="1" applyBorder="1" applyAlignment="1" applyProtection="1">
      <alignment horizontal="left"/>
    </xf>
    <xf numFmtId="0" fontId="21" fillId="2" borderId="48" xfId="0" applyFont="1" applyFill="1" applyBorder="1" applyAlignment="1" applyProtection="1">
      <alignment horizontal="left"/>
    </xf>
    <xf numFmtId="0" fontId="8" fillId="2" borderId="21" xfId="0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6" fillId="2" borderId="21" xfId="0" applyFont="1" applyFill="1" applyBorder="1" applyAlignment="1" applyProtection="1">
      <alignment horizontal="left" vertical="top"/>
    </xf>
    <xf numFmtId="0" fontId="6" fillId="2" borderId="17" xfId="0" applyFont="1" applyFill="1" applyBorder="1" applyAlignment="1" applyProtection="1">
      <alignment horizontal="left" vertical="top"/>
    </xf>
    <xf numFmtId="0" fontId="6" fillId="2" borderId="22" xfId="0" applyFont="1" applyFill="1" applyBorder="1" applyAlignment="1" applyProtection="1">
      <alignment horizontal="left" vertical="top"/>
    </xf>
    <xf numFmtId="0" fontId="6" fillId="2" borderId="13" xfId="0" applyFont="1" applyFill="1" applyBorder="1" applyAlignment="1" applyProtection="1">
      <alignment horizontal="left" vertical="top"/>
    </xf>
    <xf numFmtId="0" fontId="6" fillId="2" borderId="14" xfId="0" applyFont="1" applyFill="1" applyBorder="1" applyAlignment="1" applyProtection="1">
      <alignment horizontal="left" vertical="top"/>
    </xf>
    <xf numFmtId="0" fontId="6" fillId="3" borderId="9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6" fillId="3" borderId="11" xfId="0" applyFont="1" applyFill="1" applyBorder="1" applyAlignment="1" applyProtection="1">
      <alignment horizontal="center" vertical="top"/>
      <protection locked="0"/>
    </xf>
    <xf numFmtId="0" fontId="6" fillId="3" borderId="37" xfId="0" applyFont="1" applyFill="1" applyBorder="1" applyAlignment="1" applyProtection="1">
      <alignment horizontal="center" vertical="top"/>
      <protection locked="0"/>
    </xf>
    <xf numFmtId="0" fontId="6" fillId="3" borderId="38" xfId="0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22" xfId="0" applyFont="1" applyFill="1" applyBorder="1" applyAlignment="1" applyProtection="1">
      <alignment horizontal="left" vertical="center" wrapText="1"/>
    </xf>
    <xf numFmtId="0" fontId="19" fillId="2" borderId="9" xfId="0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 applyProtection="1">
      <alignment horizontal="left" vertical="center"/>
    </xf>
    <xf numFmtId="0" fontId="19" fillId="2" borderId="14" xfId="0" applyFont="1" applyFill="1" applyBorder="1" applyAlignment="1" applyProtection="1">
      <alignment horizontal="left" vertical="center"/>
    </xf>
    <xf numFmtId="0" fontId="21" fillId="2" borderId="34" xfId="0" applyFont="1" applyFill="1" applyBorder="1" applyAlignment="1" applyProtection="1">
      <alignment horizontal="left" vertical="center"/>
    </xf>
    <xf numFmtId="0" fontId="21" fillId="2" borderId="35" xfId="0" applyFont="1" applyFill="1" applyBorder="1" applyAlignment="1" applyProtection="1">
      <alignment horizontal="left" vertical="center"/>
    </xf>
    <xf numFmtId="0" fontId="21" fillId="2" borderId="36" xfId="0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22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/>
    </xf>
    <xf numFmtId="0" fontId="7" fillId="2" borderId="24" xfId="0" applyFont="1" applyFill="1" applyBorder="1" applyAlignment="1" applyProtection="1">
      <alignment horizontal="left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 applyProtection="1">
      <alignment horizontal="center" vertical="center"/>
    </xf>
    <xf numFmtId="0" fontId="7" fillId="5" borderId="22" xfId="0" applyFont="1" applyFill="1" applyBorder="1" applyAlignment="1" applyProtection="1">
      <alignment horizontal="center" vertical="center"/>
    </xf>
    <xf numFmtId="0" fontId="7" fillId="6" borderId="27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left" vertical="center"/>
    </xf>
  </cellXfs>
  <cellStyles count="2">
    <cellStyle name="Normalny" xfId="0" builtinId="0"/>
    <cellStyle name="Procentowy" xfId="1" builtinId="5"/>
  </cellStyles>
  <dxfs count="26"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.Sycz/Downloads/cieple_mieszkanie_ii_zal14_podsumowanie_audy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ja wypełniania DPAE"/>
      <sheetName val="DPAE"/>
      <sheetName val="Dane do przeliczeń"/>
    </sheetNames>
    <sheetDataSet>
      <sheetData sheetId="0" refreshError="1"/>
      <sheetData sheetId="1" refreshError="1"/>
      <sheetData sheetId="2">
        <row r="4">
          <cell r="C4" t="str">
            <v>Istniejące nieefektywne źródło ciepła na paliwo stałe - "kopciuch"</v>
          </cell>
          <cell r="D4" t="str">
            <v>paliwo stałe</v>
          </cell>
          <cell r="E4">
            <v>0.65</v>
          </cell>
          <cell r="F4">
            <v>1.1000000000000001</v>
          </cell>
          <cell r="G4">
            <v>94.73</v>
          </cell>
          <cell r="H4">
            <v>427</v>
          </cell>
          <cell r="I4">
            <v>0.28000000000000003</v>
          </cell>
          <cell r="J4">
            <v>341.02800000000002</v>
          </cell>
          <cell r="K4">
            <v>1537.2</v>
          </cell>
          <cell r="L4">
            <v>1.008</v>
          </cell>
        </row>
        <row r="5">
          <cell r="C5" t="str">
            <v>Podłączenie do sieci ciepłowniczej wraz z przyłączem</v>
          </cell>
          <cell r="D5" t="str">
            <v>sieć ciepłownicza</v>
          </cell>
          <cell r="E5">
            <v>0.95</v>
          </cell>
          <cell r="F5">
            <v>1.1000000000000001</v>
          </cell>
          <cell r="G5">
            <v>93.54</v>
          </cell>
          <cell r="J5">
            <v>336.74400000000003</v>
          </cell>
        </row>
        <row r="6">
          <cell r="C6" t="str">
            <v>Pompa ciepła powietrze/woda</v>
          </cell>
          <cell r="D6" t="str">
            <v>energia elektryczna</v>
          </cell>
          <cell r="E6">
            <v>3.5</v>
          </cell>
          <cell r="F6">
            <v>2.5</v>
          </cell>
          <cell r="G6">
            <v>196.66666666666666</v>
          </cell>
          <cell r="J6">
            <v>708</v>
          </cell>
        </row>
        <row r="7">
          <cell r="C7" t="str">
            <v>Pompa ciepła powietrze/woda o podwyższonej klasie efektywności energetycznej</v>
          </cell>
          <cell r="D7" t="str">
            <v>energia elektryczna</v>
          </cell>
          <cell r="E7">
            <v>3.5</v>
          </cell>
          <cell r="F7">
            <v>2.5</v>
          </cell>
          <cell r="G7">
            <v>196.66666666666666</v>
          </cell>
          <cell r="J7">
            <v>708</v>
          </cell>
        </row>
        <row r="8">
          <cell r="C8" t="str">
            <v>Pompa ciepła typu powietrze/powietrze</v>
          </cell>
          <cell r="D8" t="str">
            <v>energia elektryczna</v>
          </cell>
          <cell r="E8">
            <v>3.5</v>
          </cell>
          <cell r="F8">
            <v>2.5</v>
          </cell>
          <cell r="G8">
            <v>196.66666666666666</v>
          </cell>
          <cell r="J8">
            <v>708</v>
          </cell>
        </row>
        <row r="9">
          <cell r="C9" t="str">
            <v>Gruntowa pompa ciepła o podwyższonej klasie efektywności energetycznej</v>
          </cell>
          <cell r="D9" t="str">
            <v>energia elektryczna</v>
          </cell>
          <cell r="E9">
            <v>3.5</v>
          </cell>
          <cell r="F9">
            <v>2.5</v>
          </cell>
          <cell r="G9">
            <v>196.66666666666666</v>
          </cell>
          <cell r="J9">
            <v>708</v>
          </cell>
        </row>
        <row r="10">
          <cell r="C10" t="str">
            <v>Kocioł gazowy kondensacyjny</v>
          </cell>
          <cell r="D10" t="str">
            <v>gaz ziemny</v>
          </cell>
          <cell r="E10">
            <v>0.95</v>
          </cell>
          <cell r="F10">
            <v>1.1000000000000001</v>
          </cell>
          <cell r="G10">
            <v>55.48</v>
          </cell>
          <cell r="H10">
            <v>0.3</v>
          </cell>
          <cell r="J10">
            <v>199.72799999999998</v>
          </cell>
          <cell r="K10">
            <v>1.08</v>
          </cell>
        </row>
        <row r="11">
          <cell r="C11" t="str">
            <v>Kotłownia gazowa (w tym: przyłącze gazowe i instalacja)</v>
          </cell>
          <cell r="D11" t="str">
            <v>gaz ziemny</v>
          </cell>
          <cell r="E11">
            <v>0.95</v>
          </cell>
          <cell r="F11">
            <v>1.1000000000000001</v>
          </cell>
          <cell r="G11">
            <v>55.48</v>
          </cell>
          <cell r="H11">
            <v>0.3</v>
          </cell>
          <cell r="J11">
            <v>199.72799999999998</v>
          </cell>
          <cell r="K11">
            <v>1.08</v>
          </cell>
        </row>
        <row r="12">
          <cell r="C12" t="str">
            <v>Kocioł olejowy kondensacyjny</v>
          </cell>
          <cell r="D12" t="str">
            <v>olej opałowy</v>
          </cell>
          <cell r="E12">
            <v>0.95</v>
          </cell>
          <cell r="F12">
            <v>1.1000000000000001</v>
          </cell>
          <cell r="G12">
            <v>77.75</v>
          </cell>
          <cell r="H12">
            <v>2</v>
          </cell>
          <cell r="I12">
            <v>1.1999999999999999E-4</v>
          </cell>
          <cell r="J12">
            <v>279.90000000000003</v>
          </cell>
          <cell r="K12">
            <v>7.2</v>
          </cell>
          <cell r="L12">
            <v>4.3199999999999998E-4</v>
          </cell>
        </row>
        <row r="13">
          <cell r="C13" t="str">
            <v>Kocioł zgazowujący drewno o podwyższonym standardzie</v>
          </cell>
          <cell r="D13" t="str">
            <v>biomasa</v>
          </cell>
          <cell r="E13">
            <v>0.85</v>
          </cell>
          <cell r="F13">
            <v>0.2</v>
          </cell>
          <cell r="G13">
            <v>112</v>
          </cell>
          <cell r="H13">
            <v>16</v>
          </cell>
          <cell r="J13">
            <v>0</v>
          </cell>
          <cell r="K13">
            <v>57.6</v>
          </cell>
        </row>
        <row r="14">
          <cell r="C14" t="str">
            <v>Kocioł na pellet drzewny o podwyższonym standardzie</v>
          </cell>
          <cell r="D14" t="str">
            <v>biomasa</v>
          </cell>
          <cell r="E14">
            <v>0.85</v>
          </cell>
          <cell r="F14">
            <v>0.2</v>
          </cell>
          <cell r="G14">
            <v>112</v>
          </cell>
          <cell r="H14">
            <v>16</v>
          </cell>
          <cell r="J14">
            <v>0</v>
          </cell>
          <cell r="K14">
            <v>57.6</v>
          </cell>
        </row>
        <row r="15">
          <cell r="C15" t="str">
            <v>Ogrzewanie elektryczne</v>
          </cell>
          <cell r="D15" t="str">
            <v>energia elektryczna</v>
          </cell>
          <cell r="E15">
            <v>0.95</v>
          </cell>
          <cell r="F15">
            <v>2.5</v>
          </cell>
          <cell r="G15">
            <v>196.66666666666666</v>
          </cell>
          <cell r="J15">
            <v>708</v>
          </cell>
        </row>
        <row r="16">
          <cell r="C16" t="str">
            <v>Nie obejmowało wymiany źródła ciepła</v>
          </cell>
        </row>
        <row r="27">
          <cell r="C27" t="str">
            <v>Istniejące nieefektywne źródło ciepła na paliwo stałe - "kopciuch"</v>
          </cell>
          <cell r="D27" t="str">
            <v>paliwo stałe</v>
          </cell>
          <cell r="E27">
            <v>0.65</v>
          </cell>
          <cell r="F27">
            <v>1.1000000000000001</v>
          </cell>
          <cell r="G27">
            <v>94.73</v>
          </cell>
          <cell r="H27">
            <v>427</v>
          </cell>
          <cell r="I27">
            <v>0.28000000000000003</v>
          </cell>
          <cell r="J27">
            <v>341.02800000000002</v>
          </cell>
          <cell r="K27">
            <v>1537</v>
          </cell>
          <cell r="L27">
            <v>1.008</v>
          </cell>
        </row>
        <row r="28">
          <cell r="C28" t="str">
            <v>Podłączenie do sieci ciepłowniczej</v>
          </cell>
          <cell r="D28" t="str">
            <v>sieć ciepłownicza</v>
          </cell>
          <cell r="E28">
            <v>0.95</v>
          </cell>
          <cell r="F28">
            <v>1.1000000000000001</v>
          </cell>
          <cell r="G28">
            <v>93.54</v>
          </cell>
          <cell r="H28">
            <v>0</v>
          </cell>
          <cell r="I28">
            <v>0</v>
          </cell>
          <cell r="J28">
            <v>336.74400000000003</v>
          </cell>
          <cell r="K28">
            <v>0</v>
          </cell>
          <cell r="L28">
            <v>0</v>
          </cell>
        </row>
        <row r="29">
          <cell r="C29" t="str">
            <v>Pompa ciepła</v>
          </cell>
          <cell r="D29" t="str">
            <v>energia elektryczna</v>
          </cell>
          <cell r="E29">
            <v>3.5</v>
          </cell>
          <cell r="F29">
            <v>2.5</v>
          </cell>
          <cell r="G29">
            <v>196.66666666666666</v>
          </cell>
          <cell r="H29">
            <v>0</v>
          </cell>
          <cell r="I29">
            <v>0</v>
          </cell>
          <cell r="J29">
            <v>708</v>
          </cell>
          <cell r="K29">
            <v>0</v>
          </cell>
          <cell r="L29">
            <v>0</v>
          </cell>
        </row>
        <row r="30">
          <cell r="C30" t="str">
            <v>Kocioł gazowy</v>
          </cell>
          <cell r="D30" t="str">
            <v>gaz ziemny</v>
          </cell>
          <cell r="E30">
            <v>0.95</v>
          </cell>
          <cell r="F30">
            <v>1.1000000000000001</v>
          </cell>
          <cell r="G30">
            <v>55.48</v>
          </cell>
          <cell r="H30">
            <v>0.3</v>
          </cell>
          <cell r="I30">
            <v>0</v>
          </cell>
          <cell r="J30">
            <v>199.72799999999998</v>
          </cell>
          <cell r="K30">
            <v>1.08</v>
          </cell>
          <cell r="L30">
            <v>0</v>
          </cell>
        </row>
        <row r="31">
          <cell r="C31" t="str">
            <v>Kocioł olejowy</v>
          </cell>
          <cell r="D31" t="str">
            <v>olej opałowy</v>
          </cell>
          <cell r="E31">
            <v>0.95</v>
          </cell>
          <cell r="F31">
            <v>1.1000000000000001</v>
          </cell>
          <cell r="G31">
            <v>77.75</v>
          </cell>
          <cell r="H31">
            <v>2</v>
          </cell>
          <cell r="I31">
            <v>1.1999999999999999E-4</v>
          </cell>
          <cell r="J31">
            <v>279.90000000000003</v>
          </cell>
          <cell r="K31">
            <v>7.2</v>
          </cell>
          <cell r="L31">
            <v>4.3199999999999998E-4</v>
          </cell>
        </row>
        <row r="32">
          <cell r="C32" t="str">
            <v>Kocioł na węgiel minimum 5 klasy</v>
          </cell>
          <cell r="D32" t="str">
            <v>paliwo stałe</v>
          </cell>
          <cell r="E32">
            <v>0.85</v>
          </cell>
          <cell r="F32">
            <v>1.1000000000000001</v>
          </cell>
          <cell r="G32">
            <v>94.73</v>
          </cell>
          <cell r="H32">
            <v>18</v>
          </cell>
          <cell r="I32">
            <v>0</v>
          </cell>
          <cell r="J32">
            <v>341.02800000000002</v>
          </cell>
          <cell r="K32">
            <v>64.8</v>
          </cell>
          <cell r="L32">
            <v>0</v>
          </cell>
        </row>
        <row r="33">
          <cell r="C33" t="str">
            <v>Kocioł na biomasę minimum 5 klasy</v>
          </cell>
          <cell r="D33" t="str">
            <v>biomasa</v>
          </cell>
          <cell r="E33">
            <v>0.85</v>
          </cell>
          <cell r="F33">
            <v>0.2</v>
          </cell>
          <cell r="G33">
            <v>112</v>
          </cell>
          <cell r="H33">
            <v>16</v>
          </cell>
          <cell r="I33">
            <v>0</v>
          </cell>
          <cell r="J33">
            <v>0</v>
          </cell>
          <cell r="K33">
            <v>57.6</v>
          </cell>
          <cell r="L33">
            <v>0</v>
          </cell>
        </row>
        <row r="34">
          <cell r="C34" t="str">
            <v>Ogrzewanie elektryczne</v>
          </cell>
          <cell r="D34" t="str">
            <v>energia elektryczna</v>
          </cell>
          <cell r="E34">
            <v>0.95</v>
          </cell>
          <cell r="F34">
            <v>2.5</v>
          </cell>
          <cell r="G34">
            <v>196.66666666666666</v>
          </cell>
          <cell r="H34">
            <v>0</v>
          </cell>
          <cell r="I34">
            <v>0</v>
          </cell>
          <cell r="J34">
            <v>708</v>
          </cell>
          <cell r="K34">
            <v>0</v>
          </cell>
          <cell r="L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C34" sqref="C34"/>
    </sheetView>
  </sheetViews>
  <sheetFormatPr defaultRowHeight="15" x14ac:dyDescent="0.25"/>
  <cols>
    <col min="1" max="1" width="5.140625" customWidth="1"/>
    <col min="2" max="2" width="26.42578125" customWidth="1"/>
    <col min="3" max="3" width="29.85546875" customWidth="1"/>
    <col min="4" max="4" width="19.42578125" customWidth="1"/>
    <col min="5" max="5" width="18.28515625" customWidth="1"/>
    <col min="6" max="6" width="19.28515625" customWidth="1"/>
    <col min="7" max="7" width="22.85546875" customWidth="1"/>
    <col min="8" max="8" width="19.42578125" customWidth="1"/>
    <col min="9" max="9" width="26.42578125" customWidth="1"/>
  </cols>
  <sheetData>
    <row r="1" spans="1:9" ht="131.25" customHeight="1" thickBot="1" x14ac:dyDescent="0.3">
      <c r="A1" s="153" t="s">
        <v>0</v>
      </c>
      <c r="B1" s="154"/>
      <c r="C1" s="154"/>
      <c r="D1" s="154"/>
      <c r="E1" s="154"/>
      <c r="F1" s="154"/>
      <c r="G1" s="154"/>
      <c r="H1" s="155"/>
      <c r="I1" s="156"/>
    </row>
    <row r="2" spans="1:9" ht="15.75" x14ac:dyDescent="0.25">
      <c r="A2" s="157" t="s">
        <v>1</v>
      </c>
      <c r="B2" s="158"/>
      <c r="C2" s="158"/>
      <c r="D2" s="158"/>
      <c r="E2" s="158"/>
      <c r="F2" s="158"/>
      <c r="G2" s="158"/>
      <c r="H2" s="159"/>
      <c r="I2" s="160"/>
    </row>
    <row r="3" spans="1:9" ht="15.75" x14ac:dyDescent="0.25">
      <c r="A3" s="1"/>
      <c r="B3" s="2"/>
      <c r="C3" s="3"/>
      <c r="D3" s="4"/>
      <c r="E3" s="5" t="s">
        <v>2</v>
      </c>
      <c r="F3" s="6"/>
      <c r="G3" s="5" t="s">
        <v>3</v>
      </c>
      <c r="H3" s="161"/>
      <c r="I3" s="162"/>
    </row>
    <row r="4" spans="1:9" ht="15.75" x14ac:dyDescent="0.25">
      <c r="A4" s="7" t="s">
        <v>4</v>
      </c>
      <c r="B4" s="8"/>
      <c r="C4" s="9"/>
      <c r="D4" s="10"/>
      <c r="E4" s="5" t="s">
        <v>5</v>
      </c>
      <c r="F4" s="161"/>
      <c r="G4" s="163"/>
      <c r="H4" s="163"/>
      <c r="I4" s="162"/>
    </row>
    <row r="5" spans="1:9" ht="15.75" x14ac:dyDescent="0.25">
      <c r="A5" s="11"/>
      <c r="B5" s="12"/>
      <c r="C5" s="13"/>
      <c r="D5" s="14"/>
      <c r="E5" s="5" t="s">
        <v>6</v>
      </c>
      <c r="F5" s="6"/>
      <c r="G5" s="5" t="s">
        <v>7</v>
      </c>
      <c r="H5" s="164"/>
      <c r="I5" s="165"/>
    </row>
    <row r="6" spans="1:9" ht="18" x14ac:dyDescent="0.25">
      <c r="A6" s="84" t="s">
        <v>8</v>
      </c>
      <c r="B6" s="85"/>
      <c r="C6" s="15"/>
      <c r="D6" s="16"/>
      <c r="E6" s="166"/>
      <c r="F6" s="166"/>
      <c r="G6" s="166"/>
      <c r="H6" s="143" t="s">
        <v>62</v>
      </c>
      <c r="I6" s="167"/>
    </row>
    <row r="7" spans="1:9" ht="15.75" x14ac:dyDescent="0.25">
      <c r="A7" s="130" t="s">
        <v>60</v>
      </c>
      <c r="B7" s="131"/>
      <c r="C7" s="131"/>
      <c r="D7" s="131"/>
      <c r="E7" s="131"/>
      <c r="F7" s="131"/>
      <c r="G7" s="131"/>
      <c r="H7" s="132"/>
      <c r="I7" s="133"/>
    </row>
    <row r="8" spans="1:9" ht="63" x14ac:dyDescent="0.25">
      <c r="A8" s="46"/>
      <c r="B8" s="47" t="s">
        <v>9</v>
      </c>
      <c r="C8" s="48"/>
      <c r="D8" s="48"/>
      <c r="E8" s="49"/>
      <c r="F8" s="49"/>
      <c r="G8" s="49"/>
      <c r="H8" s="50" t="s">
        <v>10</v>
      </c>
      <c r="I8" s="51" t="s">
        <v>11</v>
      </c>
    </row>
    <row r="9" spans="1:9" ht="15.75" x14ac:dyDescent="0.25">
      <c r="A9" s="52" t="s">
        <v>12</v>
      </c>
      <c r="B9" s="53" t="s">
        <v>13</v>
      </c>
      <c r="C9" s="54"/>
      <c r="D9" s="54"/>
      <c r="E9" s="55"/>
      <c r="F9" s="55"/>
      <c r="G9" s="55"/>
      <c r="H9" s="56" t="s">
        <v>14</v>
      </c>
      <c r="I9" s="57" t="s">
        <v>14</v>
      </c>
    </row>
    <row r="10" spans="1:9" ht="15.75" x14ac:dyDescent="0.25">
      <c r="A10" s="52" t="s">
        <v>15</v>
      </c>
      <c r="B10" s="53" t="s">
        <v>16</v>
      </c>
      <c r="C10" s="54"/>
      <c r="D10" s="54"/>
      <c r="E10" s="55"/>
      <c r="F10" s="55"/>
      <c r="G10" s="55"/>
      <c r="H10" s="56" t="s">
        <v>17</v>
      </c>
      <c r="I10" s="57" t="s">
        <v>18</v>
      </c>
    </row>
    <row r="11" spans="1:9" ht="15.75" x14ac:dyDescent="0.25">
      <c r="A11" s="52" t="s">
        <v>19</v>
      </c>
      <c r="B11" s="53" t="s">
        <v>20</v>
      </c>
      <c r="C11" s="54"/>
      <c r="D11" s="54"/>
      <c r="E11" s="55"/>
      <c r="F11" s="55"/>
      <c r="G11" s="55"/>
      <c r="H11" s="56" t="s">
        <v>21</v>
      </c>
      <c r="I11" s="57" t="s">
        <v>18</v>
      </c>
    </row>
    <row r="12" spans="1:9" ht="15.75" x14ac:dyDescent="0.25">
      <c r="A12" s="52" t="s">
        <v>22</v>
      </c>
      <c r="B12" s="53"/>
      <c r="C12" s="54"/>
      <c r="D12" s="54"/>
      <c r="E12" s="55"/>
      <c r="F12" s="55"/>
      <c r="G12" s="55"/>
      <c r="H12" s="56"/>
      <c r="I12" s="57"/>
    </row>
    <row r="13" spans="1:9" ht="15.75" x14ac:dyDescent="0.25">
      <c r="A13" s="52" t="s">
        <v>23</v>
      </c>
      <c r="B13" s="53"/>
      <c r="C13" s="54"/>
      <c r="D13" s="54"/>
      <c r="E13" s="55"/>
      <c r="F13" s="55"/>
      <c r="G13" s="55"/>
      <c r="H13" s="56"/>
      <c r="I13" s="57"/>
    </row>
    <row r="14" spans="1:9" ht="15.75" x14ac:dyDescent="0.25">
      <c r="A14" s="52" t="s">
        <v>24</v>
      </c>
      <c r="B14" s="53"/>
      <c r="C14" s="54"/>
      <c r="D14" s="54"/>
      <c r="E14" s="55"/>
      <c r="F14" s="55"/>
      <c r="G14" s="55"/>
      <c r="H14" s="56"/>
      <c r="I14" s="57"/>
    </row>
    <row r="15" spans="1:9" ht="15.75" x14ac:dyDescent="0.25">
      <c r="A15" s="52" t="s">
        <v>25</v>
      </c>
      <c r="B15" s="53"/>
      <c r="C15" s="54"/>
      <c r="D15" s="54"/>
      <c r="E15" s="55"/>
      <c r="F15" s="55"/>
      <c r="G15" s="55"/>
      <c r="H15" s="56"/>
      <c r="I15" s="57"/>
    </row>
    <row r="16" spans="1:9" ht="15.75" x14ac:dyDescent="0.25">
      <c r="A16" s="52" t="s">
        <v>26</v>
      </c>
      <c r="B16" s="53"/>
      <c r="C16" s="54"/>
      <c r="D16" s="54"/>
      <c r="E16" s="55"/>
      <c r="F16" s="55"/>
      <c r="G16" s="55"/>
      <c r="H16" s="56"/>
      <c r="I16" s="57"/>
    </row>
    <row r="17" spans="1:9" ht="15.75" x14ac:dyDescent="0.25">
      <c r="A17" s="52" t="s">
        <v>27</v>
      </c>
      <c r="B17" s="53"/>
      <c r="C17" s="54"/>
      <c r="D17" s="54"/>
      <c r="E17" s="55"/>
      <c r="F17" s="55"/>
      <c r="G17" s="55"/>
      <c r="H17" s="56"/>
      <c r="I17" s="57"/>
    </row>
    <row r="18" spans="1:9" ht="15.75" x14ac:dyDescent="0.25">
      <c r="A18" s="52" t="s">
        <v>28</v>
      </c>
      <c r="B18" s="53"/>
      <c r="C18" s="54"/>
      <c r="D18" s="54"/>
      <c r="E18" s="55"/>
      <c r="F18" s="55"/>
      <c r="G18" s="55"/>
      <c r="H18" s="56"/>
      <c r="I18" s="57"/>
    </row>
    <row r="19" spans="1:9" ht="15.75" x14ac:dyDescent="0.25">
      <c r="A19" s="130" t="s">
        <v>29</v>
      </c>
      <c r="B19" s="134"/>
      <c r="C19" s="134"/>
      <c r="D19" s="134"/>
      <c r="E19" s="134"/>
      <c r="F19" s="134"/>
      <c r="G19" s="134"/>
      <c r="H19" s="135"/>
      <c r="I19" s="136"/>
    </row>
    <row r="20" spans="1:9" ht="18" x14ac:dyDescent="0.25">
      <c r="A20" s="58" t="s">
        <v>12</v>
      </c>
      <c r="B20" s="137" t="s">
        <v>30</v>
      </c>
      <c r="C20" s="138"/>
      <c r="D20" s="138"/>
      <c r="E20" s="138"/>
      <c r="F20" s="138"/>
      <c r="G20" s="139"/>
      <c r="H20" s="17"/>
      <c r="I20" s="18" t="s">
        <v>63</v>
      </c>
    </row>
    <row r="21" spans="1:9" ht="15.75" x14ac:dyDescent="0.25">
      <c r="A21" s="58" t="s">
        <v>15</v>
      </c>
      <c r="B21" s="137" t="s">
        <v>31</v>
      </c>
      <c r="C21" s="138"/>
      <c r="D21" s="138"/>
      <c r="E21" s="138"/>
      <c r="F21" s="138"/>
      <c r="G21" s="139"/>
      <c r="H21" s="19"/>
      <c r="I21" s="18" t="s">
        <v>32</v>
      </c>
    </row>
    <row r="22" spans="1:9" ht="15.75" x14ac:dyDescent="0.25">
      <c r="A22" s="140" t="s">
        <v>33</v>
      </c>
      <c r="B22" s="141"/>
      <c r="C22" s="141"/>
      <c r="D22" s="141"/>
      <c r="E22" s="142"/>
      <c r="F22" s="142"/>
      <c r="G22" s="142"/>
      <c r="H22" s="143"/>
      <c r="I22" s="144"/>
    </row>
    <row r="23" spans="1:9" ht="15.75" x14ac:dyDescent="0.25">
      <c r="A23" s="145"/>
      <c r="B23" s="147"/>
      <c r="C23" s="59"/>
      <c r="D23" s="60"/>
      <c r="E23" s="148" t="s">
        <v>34</v>
      </c>
      <c r="F23" s="148"/>
      <c r="G23" s="149" t="s">
        <v>35</v>
      </c>
      <c r="H23" s="150"/>
      <c r="I23" s="151" t="s">
        <v>36</v>
      </c>
    </row>
    <row r="24" spans="1:9" ht="15.75" x14ac:dyDescent="0.25">
      <c r="A24" s="146"/>
      <c r="B24" s="147"/>
      <c r="C24" s="59"/>
      <c r="D24" s="60"/>
      <c r="E24" s="20" t="s">
        <v>37</v>
      </c>
      <c r="F24" s="20" t="s">
        <v>38</v>
      </c>
      <c r="G24" s="21" t="s">
        <v>37</v>
      </c>
      <c r="H24" s="21" t="s">
        <v>38</v>
      </c>
      <c r="I24" s="152"/>
    </row>
    <row r="25" spans="1:9" ht="36.75" customHeight="1" x14ac:dyDescent="0.25">
      <c r="A25" s="58" t="s">
        <v>12</v>
      </c>
      <c r="B25" s="92" t="s">
        <v>64</v>
      </c>
      <c r="C25" s="93"/>
      <c r="D25" s="94"/>
      <c r="E25" s="83"/>
      <c r="F25" s="83"/>
      <c r="G25" s="83"/>
      <c r="H25" s="83"/>
      <c r="I25" s="83"/>
    </row>
    <row r="26" spans="1:9" ht="69.75" customHeight="1" x14ac:dyDescent="0.25">
      <c r="A26" s="58" t="s">
        <v>15</v>
      </c>
      <c r="B26" s="121" t="s">
        <v>65</v>
      </c>
      <c r="C26" s="109"/>
      <c r="D26" s="122"/>
      <c r="E26" s="61"/>
      <c r="F26" s="23" t="s">
        <v>66</v>
      </c>
      <c r="G26" s="61"/>
      <c r="H26" s="24" t="s">
        <v>66</v>
      </c>
      <c r="I26" s="25" t="str">
        <f>IF(E26="","",IF(G26="","",ROUND((E26-G26)/E26,4)))</f>
        <v/>
      </c>
    </row>
    <row r="27" spans="1:9" ht="31.5" x14ac:dyDescent="0.25">
      <c r="A27" s="58" t="s">
        <v>19</v>
      </c>
      <c r="B27" s="26" t="s">
        <v>39</v>
      </c>
      <c r="C27" s="27" t="s">
        <v>40</v>
      </c>
      <c r="D27" s="62"/>
      <c r="E27" s="63" t="str">
        <f>IF(D27="","",IF(D27="TAK","Należy TUTAJ wpisać wartość z audytu",IF(E25="","Podaj główne źródło ciepła - powyżej",IF(OR(AND(E25&lt;&gt;'[1]Dane do przeliczeń'!$C$4,G25&lt;&gt;'[1]Dane do przeliczeń'!$C$16),(AND(E25='[1]Dane do przeliczeń'!$C$4,G25='[1]Dane do przeliczeń'!$C$16))),"Błąd - przedsięwzięcie niezgodne z PPCM",IF(OR(#REF!="",#REF!="Należy TUTAJ wpisać wartość z audytu"),"Należy uzupełnić pola dla EP - powyżej",IF(#REF!="Należy uzupełnić pole dla EK - powyżej","Należy uzupełnić pole dla EK - powyżej",IF(#REF!="Podaj główne źródło ciepła - powyżej","Podaj główne źródło ciepła - powyżej",(#REF!*$E$6/1000*(VLOOKUP(E25,'[1]Dane do przeliczeń'!$C$27:$L$34,9,FALSE))))))))))</f>
        <v/>
      </c>
      <c r="F27" s="23" t="s">
        <v>41</v>
      </c>
      <c r="G27" s="64" t="str">
        <f>IF(D27="","",IF(D27="TAK","Należy TUTAJ wpisać wartość z audytu",IF(G25="","Podaj główne źródło ciepła - powyżej",IF(OR(AND(E25&lt;&gt;'[1]Dane do przeliczeń'!$C$4,G25&lt;&gt;'[1]Dane do przeliczeń'!$C$16),(AND(E25='[1]Dane do przeliczeń'!$C$4,G25='[1]Dane do przeliczeń'!$C$16))),"Błąd - przedsięwzięcie niezgodne z PPCM",IF(OR(#REF!="",#REF!="Należy TUTAJ wpisać wartość z audytu"),"Należy uzupełnić pola dla EP - powyżej",IF(#REF!="Należy uzupełnić pole dla EK - powyżej","Należy uzupełnić pole dla EK - powyżej",IF(#REF!="Podaj główne źródło ciepła - powyżej","Podaj główne źródło ciepła - powyżej",(#REF!*$E$6/1000*(IF(G25='[1]Dane do przeliczeń'!$C$16,(VLOOKUP(E25,'[1]Dane do przeliczeń'!$C$27:$L$34,9,FALSE)),(VLOOKUP(G25,'[1]Dane do przeliczeń'!$C$4:$L$16,9,FALSE))))))))))))</f>
        <v/>
      </c>
      <c r="H27" s="24" t="s">
        <v>41</v>
      </c>
      <c r="I27" s="28" t="str">
        <f>IF(OR(E25="",G25=""),"",IF(OR(AND(E25&lt;&gt;'[1]Dane do przeliczeń'!$C$4,G25&lt;&gt;'[1]Dane do przeliczeń'!$C$16),(AND(E25='[1]Dane do przeliczeń'!$C$4,G25='[1]Dane do przeliczeń'!$C$16))),"Błąd - przedsięwzięcie niezgodne z PPCM",IF(OR(E27="",E27="Należy TUTAJ wpisać wartość z audytu",E27="Należy uzupełnić wartość EP powyżej"),"",IF(AND(E27=0,G27=0),0,IFERROR(ROUND((E27-G27)/E27,4),"")))))</f>
        <v/>
      </c>
    </row>
    <row r="28" spans="1:9" ht="46.5" customHeight="1" x14ac:dyDescent="0.25">
      <c r="A28" s="58" t="s">
        <v>22</v>
      </c>
      <c r="B28" s="26" t="s">
        <v>42</v>
      </c>
      <c r="C28" s="27" t="s">
        <v>40</v>
      </c>
      <c r="D28" s="62"/>
      <c r="E28" s="63" t="str">
        <f>IF(D28="","",IF(D28="TAK","Należy TUTAJ wpisać wartość z audytu",IF(E25="","Podaj główne źródło ciepła - powyżej",IF(OR(AND(E25&lt;&gt;'[1]Dane do przeliczeń'!$C$4,G25&lt;&gt;'[1]Dane do przeliczeń'!$C$16),(AND(E25='[1]Dane do przeliczeń'!$C$4,G25='[1]Dane do przeliczeń'!$C$16))),"Błąd - przedsięwzięcie niezgodne z PPCM",IF(OR(#REF!="",#REF!="Należy TUTAJ wpisać wartość z audytu"),"Należy uzupełnić pola dla EP - powyżej",IF(#REF!="Należy uzupełnić pole dla EK - powyżej","Należy uzupełnić pole dla EK - powyżej",IF(#REF!="Podaj główne źródło ciepła - powyżej","Podaj główne źródło ciepła - powyżej",(#REF!*$E$6/1000*(VLOOKUP(E25,'[1]Dane do przeliczeń'!$C$27:$L$34,10,FALSE))))))))))</f>
        <v/>
      </c>
      <c r="F28" s="23" t="s">
        <v>41</v>
      </c>
      <c r="G28" s="64" t="str">
        <f>IF(D28="","",IF(D28="TAK","Należy TUTAJ wpisać wartość z audytu",IF(G25="","Podaj główne źródło ciepła - powyżej",IF(OR(AND(E25&lt;&gt;'[1]Dane do przeliczeń'!$C$4,G25&lt;&gt;'[1]Dane do przeliczeń'!$C$16),(AND(E25='[1]Dane do przeliczeń'!$C$4,G25='[1]Dane do przeliczeń'!$C$16))),"Błąd - przedsięwzięcie niezgodne z PPCM",IF(OR(#REF!="",#REF!="Należy TUTAJ wpisać wartość z audytu"),"Należy uzupełnić pola dla EP - powyżej",IF(#REF!="Należy uzupełnić pole dla EK - powyżej","Należy uzupełnić pole dla EK - powyżej",IF(#REF!="Podaj główne źródło ciepła - powyżej","Podaj główne źródło ciepła - powyżej",(#REF!*$E$6/1000*((IF(G25='[1]Dane do przeliczeń'!$C$16,(VLOOKUP(E25,'[1]Dane do przeliczeń'!$C$27:$L$34,10,FALSE)),(VLOOKUP(G25,'[1]Dane do przeliczeń'!$C$4:$L$16,10,FALSE)))))))))))))</f>
        <v/>
      </c>
      <c r="H28" s="24" t="s">
        <v>41</v>
      </c>
      <c r="I28" s="28" t="str">
        <f>IF(OR(E25="",G25=""),"",IF(OR(AND(E25&lt;&gt;'[1]Dane do przeliczeń'!$C$4,G25&lt;&gt;'[1]Dane do przeliczeń'!$C$16),(AND(E25='[1]Dane do przeliczeń'!$C$4,G25='[1]Dane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</row>
    <row r="29" spans="1:9" ht="42" customHeight="1" x14ac:dyDescent="0.25">
      <c r="A29" s="58" t="s">
        <v>23</v>
      </c>
      <c r="B29" s="29" t="s">
        <v>67</v>
      </c>
      <c r="C29" s="30" t="s">
        <v>40</v>
      </c>
      <c r="D29" s="65"/>
      <c r="E29" s="63" t="str">
        <f>IF(D29="","",IF(D29="TAK","Należy TUTAJ wpisać wartość z audytu",IF(E25="","Podaj główne źródło ciepła - powyżej",IF(OR(AND(E25&lt;&gt;'[1]Dane do przeliczeń'!$C$4,G25&lt;&gt;'[1]Dane do przeliczeń'!$C$16),(AND(E25='[1]Dane do przeliczeń'!$C$4,G25='[1]Dane do przeliczeń'!$C$16))),"Błąd - przedsięwzięcie niezgodne z PPCM",IF(E26="","Należy uzupełnić pole dla EK - powyżej",(E26*$E$6/1000*(VLOOKUP(E25,'[1]Dane do przeliczeń'!$C$27:$L$34,8,FALSE))))))))</f>
        <v/>
      </c>
      <c r="F29" s="31" t="s">
        <v>43</v>
      </c>
      <c r="G29" s="64" t="str">
        <f>IF(D29="","",IF(D29="TAK","Należy TUTAJ wpisać wartość z audytu",IF(G25="","Podaj główne źródło ciepła - powyżej",IF(OR(AND(E25&lt;&gt;'[1]Dane do przeliczeń'!$C$4,G25&lt;&gt;'[1]Dane do przeliczeń'!$C$16),(AND(E25='[1]Dane do przeliczeń'!$C$4,G25='[1]Dane do przeliczeń'!$C$16))),"Błąd - przedsięwzięcie niezgodne z PPCM",IF(G26="","Należy uzupełnić pole dla EK - powyżej",MAX(G26*$E$6/1000*(IF(G25='[1]Dane do przeliczeń'!$C$16,(VLOOKUP(E25,'[1]Dane do przeliczeń'!$C$27:$L$34,8,FALSE)),(VLOOKUP(G25,'[1]Dane do przeliczeń'!$C$4:$L$16,8,FALSE))))-($H$21*750/10^3*'[1]Dane do przeliczeń'!J15),0))))))</f>
        <v/>
      </c>
      <c r="H29" s="24" t="s">
        <v>43</v>
      </c>
      <c r="I29" s="28" t="str">
        <f>IF(OR(E25="",G25=""),"",IF(OR(AND(E25&lt;&gt;'[1]Dane do przeliczeń'!$C$4,G25&lt;&gt;'[1]Dane do przeliczeń'!$C$16),(AND(E25='[1]Dane do przeliczeń'!$C$4,G25='[1]Dane do przeliczeń'!$C$16))),"Błąd - przedsięwzięcie niezgodne z PPCM",IF(OR(E29="",E29="Należy TUTAJ wpisać wartość z audytu",E29="Należy uzupełnić wartość EP powyżej"),"",IF(AND(E28=0,G28=0),"0%",IFERROR(ROUND((E29-G29)/E29,4),"")))))</f>
        <v/>
      </c>
    </row>
    <row r="30" spans="1:9" ht="18" x14ac:dyDescent="0.25">
      <c r="A30" s="123" t="s">
        <v>68</v>
      </c>
      <c r="B30" s="124"/>
      <c r="C30" s="124"/>
      <c r="D30" s="124"/>
      <c r="E30" s="124"/>
      <c r="F30" s="124"/>
      <c r="G30" s="124"/>
      <c r="H30" s="125"/>
      <c r="I30" s="126"/>
    </row>
    <row r="31" spans="1:9" ht="15.75" x14ac:dyDescent="0.25">
      <c r="A31" s="66"/>
      <c r="B31" s="67"/>
      <c r="C31" s="67"/>
      <c r="D31" s="67"/>
      <c r="E31" s="67"/>
      <c r="F31" s="67"/>
      <c r="G31" s="68"/>
      <c r="H31" s="32" t="s">
        <v>37</v>
      </c>
      <c r="I31" s="33" t="s">
        <v>38</v>
      </c>
    </row>
    <row r="32" spans="1:9" ht="15.75" x14ac:dyDescent="0.25">
      <c r="A32" s="58" t="s">
        <v>12</v>
      </c>
      <c r="B32" s="34" t="s">
        <v>44</v>
      </c>
      <c r="C32" s="22"/>
      <c r="D32" s="69"/>
      <c r="E32" s="70"/>
      <c r="F32" s="70"/>
      <c r="G32" s="71"/>
      <c r="H32" s="72" t="str">
        <f>IF(OR(E26="",G26=""),"",IFERROR((E26-G26)*E6/10^3,""))</f>
        <v/>
      </c>
      <c r="I32" s="35" t="s">
        <v>45</v>
      </c>
    </row>
    <row r="33" spans="1:9" ht="15.75" x14ac:dyDescent="0.25">
      <c r="A33" s="58" t="s">
        <v>15</v>
      </c>
      <c r="B33" s="34" t="s">
        <v>46</v>
      </c>
      <c r="C33" s="22"/>
      <c r="D33" s="69"/>
      <c r="E33" s="73"/>
      <c r="F33" s="70"/>
      <c r="G33" s="74"/>
      <c r="H33" s="36" t="str">
        <f>IFERROR((E27-G27)/10^6,"")</f>
        <v/>
      </c>
      <c r="I33" s="35" t="s">
        <v>47</v>
      </c>
    </row>
    <row r="34" spans="1:9" ht="15.75" x14ac:dyDescent="0.25">
      <c r="A34" s="58" t="s">
        <v>19</v>
      </c>
      <c r="B34" s="34" t="s">
        <v>48</v>
      </c>
      <c r="C34" s="22"/>
      <c r="D34" s="69"/>
      <c r="E34" s="73"/>
      <c r="F34" s="70"/>
      <c r="G34" s="74"/>
      <c r="H34" s="37" t="str">
        <f>IFERROR((E28-G28)/10^6,"")</f>
        <v/>
      </c>
      <c r="I34" s="35" t="s">
        <v>47</v>
      </c>
    </row>
    <row r="35" spans="1:9" ht="18.75" x14ac:dyDescent="0.25">
      <c r="A35" s="58" t="s">
        <v>22</v>
      </c>
      <c r="B35" s="34" t="s">
        <v>69</v>
      </c>
      <c r="C35" s="22"/>
      <c r="D35" s="69"/>
      <c r="E35" s="73"/>
      <c r="F35" s="70"/>
      <c r="G35" s="74"/>
      <c r="H35" s="38" t="str">
        <f>IFERROR((E29-G29)/10^3,"")</f>
        <v/>
      </c>
      <c r="I35" s="39" t="s">
        <v>47</v>
      </c>
    </row>
    <row r="36" spans="1:9" ht="18.75" thickBot="1" x14ac:dyDescent="0.3">
      <c r="A36" s="40" t="s">
        <v>23</v>
      </c>
      <c r="B36" s="41" t="s">
        <v>70</v>
      </c>
      <c r="C36" s="42"/>
      <c r="D36" s="42"/>
      <c r="E36" s="75"/>
      <c r="F36" s="43"/>
      <c r="G36" s="76"/>
      <c r="H36" s="44" t="str">
        <f>IF(H21="","",IFERROR(H21/1000,""))</f>
        <v/>
      </c>
      <c r="I36" s="45" t="s">
        <v>49</v>
      </c>
    </row>
    <row r="37" spans="1:9" ht="15.75" x14ac:dyDescent="0.25">
      <c r="A37" s="127" t="s">
        <v>50</v>
      </c>
      <c r="B37" s="128"/>
      <c r="C37" s="128"/>
      <c r="D37" s="128"/>
      <c r="E37" s="128"/>
      <c r="F37" s="128"/>
      <c r="G37" s="128"/>
      <c r="H37" s="128"/>
      <c r="I37" s="129"/>
    </row>
    <row r="38" spans="1:9" ht="36" customHeight="1" x14ac:dyDescent="0.25">
      <c r="A38" s="77" t="s">
        <v>12</v>
      </c>
      <c r="B38" s="109" t="s">
        <v>61</v>
      </c>
      <c r="C38" s="109"/>
      <c r="D38" s="109"/>
      <c r="E38" s="109"/>
      <c r="F38" s="109"/>
      <c r="G38" s="109"/>
      <c r="H38" s="78"/>
      <c r="I38" s="79"/>
    </row>
    <row r="39" spans="1:9" ht="66" customHeight="1" x14ac:dyDescent="0.25">
      <c r="A39" s="52" t="s">
        <v>51</v>
      </c>
      <c r="B39" s="109" t="s">
        <v>52</v>
      </c>
      <c r="C39" s="109"/>
      <c r="D39" s="109"/>
      <c r="E39" s="109"/>
      <c r="F39" s="109"/>
      <c r="G39" s="109"/>
      <c r="H39" s="109"/>
      <c r="I39" s="110"/>
    </row>
    <row r="40" spans="1:9" ht="15.75" x14ac:dyDescent="0.25">
      <c r="A40" s="80" t="s">
        <v>53</v>
      </c>
      <c r="B40" s="81"/>
      <c r="C40" s="81"/>
      <c r="D40" s="81"/>
      <c r="E40" s="81"/>
      <c r="F40" s="81"/>
      <c r="G40" s="81"/>
      <c r="H40" s="81"/>
      <c r="I40" s="82"/>
    </row>
    <row r="41" spans="1:9" ht="15.75" x14ac:dyDescent="0.25">
      <c r="A41" s="111" t="s">
        <v>54</v>
      </c>
      <c r="B41" s="112"/>
      <c r="C41" s="112"/>
      <c r="D41" s="113"/>
      <c r="E41" s="114" t="s">
        <v>55</v>
      </c>
      <c r="F41" s="112"/>
      <c r="G41" s="112"/>
      <c r="H41" s="112"/>
      <c r="I41" s="115"/>
    </row>
    <row r="42" spans="1:9" ht="15.75" x14ac:dyDescent="0.25">
      <c r="A42" s="116"/>
      <c r="B42" s="117"/>
      <c r="C42" s="117"/>
      <c r="D42" s="118"/>
      <c r="E42" s="119"/>
      <c r="F42" s="117"/>
      <c r="G42" s="117"/>
      <c r="H42" s="117"/>
      <c r="I42" s="120"/>
    </row>
    <row r="43" spans="1:9" ht="15.75" x14ac:dyDescent="0.25">
      <c r="A43" s="95"/>
      <c r="B43" s="96"/>
      <c r="C43" s="96"/>
      <c r="D43" s="97"/>
      <c r="E43" s="98"/>
      <c r="F43" s="96"/>
      <c r="G43" s="96"/>
      <c r="H43" s="96"/>
      <c r="I43" s="99"/>
    </row>
    <row r="44" spans="1:9" ht="16.5" thickBot="1" x14ac:dyDescent="0.3">
      <c r="A44" s="100"/>
      <c r="B44" s="101"/>
      <c r="C44" s="101"/>
      <c r="D44" s="102"/>
      <c r="E44" s="103"/>
      <c r="F44" s="101"/>
      <c r="G44" s="101"/>
      <c r="H44" s="101"/>
      <c r="I44" s="104"/>
    </row>
    <row r="45" spans="1:9" ht="15.75" x14ac:dyDescent="0.25">
      <c r="A45" s="105" t="s">
        <v>56</v>
      </c>
      <c r="B45" s="106"/>
      <c r="C45" s="106"/>
      <c r="D45" s="106"/>
      <c r="E45" s="106"/>
      <c r="F45" s="106"/>
      <c r="G45" s="106"/>
      <c r="H45" s="106"/>
      <c r="I45" s="107"/>
    </row>
    <row r="46" spans="1:9" ht="15.75" x14ac:dyDescent="0.25">
      <c r="A46" s="108" t="s">
        <v>57</v>
      </c>
      <c r="B46" s="109"/>
      <c r="C46" s="109"/>
      <c r="D46" s="109"/>
      <c r="E46" s="109"/>
      <c r="F46" s="109"/>
      <c r="G46" s="109"/>
      <c r="H46" s="109"/>
      <c r="I46" s="110"/>
    </row>
    <row r="47" spans="1:9" ht="15.75" x14ac:dyDescent="0.25">
      <c r="A47" s="86" t="s">
        <v>58</v>
      </c>
      <c r="B47" s="87"/>
      <c r="C47" s="87"/>
      <c r="D47" s="87"/>
      <c r="E47" s="87"/>
      <c r="F47" s="87"/>
      <c r="G47" s="87"/>
      <c r="H47" s="87"/>
      <c r="I47" s="88"/>
    </row>
    <row r="48" spans="1:9" ht="16.5" thickBot="1" x14ac:dyDescent="0.3">
      <c r="A48" s="89" t="s">
        <v>59</v>
      </c>
      <c r="B48" s="90"/>
      <c r="C48" s="90"/>
      <c r="D48" s="90"/>
      <c r="E48" s="90"/>
      <c r="F48" s="90"/>
      <c r="G48" s="90"/>
      <c r="H48" s="90"/>
      <c r="I48" s="91"/>
    </row>
  </sheetData>
  <mergeCells count="35">
    <mergeCell ref="E6:G6"/>
    <mergeCell ref="H6:I6"/>
    <mergeCell ref="A1:I1"/>
    <mergeCell ref="A2:I2"/>
    <mergeCell ref="H3:I3"/>
    <mergeCell ref="F4:I4"/>
    <mergeCell ref="H5:I5"/>
    <mergeCell ref="A30:I30"/>
    <mergeCell ref="A37:I37"/>
    <mergeCell ref="A7:I7"/>
    <mergeCell ref="A19:I19"/>
    <mergeCell ref="B20:G20"/>
    <mergeCell ref="B21:G21"/>
    <mergeCell ref="A22:I22"/>
    <mergeCell ref="A23:A24"/>
    <mergeCell ref="B23:B24"/>
    <mergeCell ref="E23:F23"/>
    <mergeCell ref="G23:H23"/>
    <mergeCell ref="I23:I24"/>
    <mergeCell ref="A47:I47"/>
    <mergeCell ref="A48:I48"/>
    <mergeCell ref="B25:D25"/>
    <mergeCell ref="A43:D43"/>
    <mergeCell ref="E43:I43"/>
    <mergeCell ref="A44:D44"/>
    <mergeCell ref="E44:I44"/>
    <mergeCell ref="A45:I45"/>
    <mergeCell ref="A46:I46"/>
    <mergeCell ref="B38:G38"/>
    <mergeCell ref="B39:I39"/>
    <mergeCell ref="A41:D41"/>
    <mergeCell ref="E41:I41"/>
    <mergeCell ref="A42:D42"/>
    <mergeCell ref="E42:I42"/>
    <mergeCell ref="B26:D26"/>
  </mergeCells>
  <conditionalFormatting sqref="I38">
    <cfRule type="containsText" dxfId="25" priority="37" operator="containsText" text="DD/MM/RRRR">
      <formula>NOT(ISERROR(SEARCH("DD/MM/RRRR",I38)))</formula>
    </cfRule>
  </conditionalFormatting>
  <conditionalFormatting sqref="E26">
    <cfRule type="cellIs" dxfId="24" priority="34" operator="equal">
      <formula>"Należy wpisać wartość z audytu"</formula>
    </cfRule>
  </conditionalFormatting>
  <conditionalFormatting sqref="G26">
    <cfRule type="cellIs" dxfId="23" priority="33" operator="equal">
      <formula>"Należy wpisać wartość z audytu"</formula>
    </cfRule>
  </conditionalFormatting>
  <conditionalFormatting sqref="E36">
    <cfRule type="cellIs" dxfId="22" priority="32" operator="equal">
      <formula>"Należy wpisać wartość z audytu"</formula>
    </cfRule>
  </conditionalFormatting>
  <conditionalFormatting sqref="E26">
    <cfRule type="containsText" dxfId="21" priority="31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20" priority="30" operator="containsText" text="Podaj główne źródło ciepła - powyżej">
      <formula>NOT(ISERROR(SEARCH("Podaj główne źródło ciepła - powyżej",G26)))</formula>
    </cfRule>
  </conditionalFormatting>
  <conditionalFormatting sqref="E25:G25 I25">
    <cfRule type="expression" dxfId="19" priority="1">
      <formula>$L$25</formula>
    </cfRule>
    <cfRule type="containsBlanks" dxfId="18" priority="2">
      <formula>LEN(TRIM(E25))=0</formula>
    </cfRule>
    <cfRule type="expression" dxfId="17" priority="3">
      <formula>$J$25</formula>
    </cfRule>
    <cfRule type="expression" dxfId="16" priority="29">
      <formula>$K$25</formula>
    </cfRule>
  </conditionalFormatting>
  <conditionalFormatting sqref="H38">
    <cfRule type="containsText" dxfId="15" priority="28" operator="containsText" text="DD/MM/RRRR">
      <formula>NOT(ISERROR(SEARCH("DD/MM/RRRR",H38)))</formula>
    </cfRule>
  </conditionalFormatting>
  <conditionalFormatting sqref="I27:I29 E27:E28 G27:G29 H32:H36">
    <cfRule type="cellIs" dxfId="14" priority="25" operator="equal">
      <formula>"Błąd - przedsięwzięcie niezgodne z PPCP"</formula>
    </cfRule>
  </conditionalFormatting>
  <conditionalFormatting sqref="E33:E35">
    <cfRule type="cellIs" dxfId="13" priority="24" operator="equal">
      <formula>"Należy wpisać wartość z audytu"</formula>
    </cfRule>
  </conditionalFormatting>
  <conditionalFormatting sqref="E27:E29 G27:G29">
    <cfRule type="cellIs" dxfId="12" priority="18" operator="equal">
      <formula>"Należy uzupełnić pola dla EP - powyżej"</formula>
    </cfRule>
    <cfRule type="containsText" dxfId="11" priority="23" operator="containsText" text="Podaj główne źródło ciepła - powyżej">
      <formula>NOT(ISERROR(SEARCH("Podaj główne źródło ciepła - powyżej",E27)))</formula>
    </cfRule>
  </conditionalFormatting>
  <conditionalFormatting sqref="E27:E29 G27:G29">
    <cfRule type="cellIs" dxfId="10" priority="22" operator="equal">
      <formula>"Należy TUTAJ wpisać wartość z audytu"</formula>
    </cfRule>
  </conditionalFormatting>
  <conditionalFormatting sqref="E29">
    <cfRule type="cellIs" dxfId="9" priority="21" operator="equal">
      <formula>"Błąd - przedsięwzięcie niezgodne z PPCP"</formula>
    </cfRule>
  </conditionalFormatting>
  <conditionalFormatting sqref="E27:E29 G27:G29">
    <cfRule type="cellIs" dxfId="8" priority="20" operator="equal">
      <formula>"Należy uzupełnić pole dla EK - powyżej"</formula>
    </cfRule>
  </conditionalFormatting>
  <conditionalFormatting sqref="H9:I18">
    <cfRule type="cellIs" dxfId="7" priority="5" operator="equal">
      <formula>"Np. 0,111"</formula>
    </cfRule>
    <cfRule type="cellIs" dxfId="6" priority="6" operator="equal">
      <formula>"Np. 0,999"</formula>
    </cfRule>
    <cfRule type="cellIs" dxfId="5" priority="7" operator="equal">
      <formula>"Np. 9,999"</formula>
    </cfRule>
    <cfRule type="cellIs" dxfId="4" priority="26" operator="equal">
      <formula>"Nie dotyczy"</formula>
    </cfRule>
  </conditionalFormatting>
  <conditionalFormatting sqref="B9:G18">
    <cfRule type="cellIs" dxfId="3" priority="27" operator="equal">
      <formula>"Np. Modernizacja przegrody Ściana zewnętrzna piwnica i parter"</formula>
    </cfRule>
    <cfRule type="containsText" dxfId="2" priority="35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1" priority="36" operator="containsText" text="Np. Wymiana okien">
      <formula>NOT(ISERROR(SEARCH("Np. Wymiana okien",B9)))</formula>
    </cfRule>
  </conditionalFormatting>
  <conditionalFormatting sqref="E27:E29 G27:G29 I27:I29">
    <cfRule type="cellIs" dxfId="0" priority="4" operator="equal">
      <formula>"Błąd - przedsięwzięcie niezgodne z PPCM"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25" right="0.25" top="0.75" bottom="0.75" header="0.3" footer="0.3"/>
  <pageSetup paperSize="9" scale="5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'[1]Dane do przeliczeń'!#REF!</xm:f>
          </x14:formula1>
          <xm:sqref>G25 I25</xm:sqref>
        </x14:dataValidation>
        <x14:dataValidation type="list" allowBlank="1" showInputMessage="1" showErrorMessage="1" promptTitle="----- Uwaga! -----" prompt="Należy wybrać z listy">
          <x14:formula1>
            <xm:f>'[1]Dane do przeliczeń'!#REF!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'[1]Dane do przeliczeń'!#REF!</xm:f>
          </x14:formula1>
          <xm:sqref>D27:D29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Sycz Agnieszka</dc:creator>
  <cp:lastModifiedBy>Sycz Agnieszka</cp:lastModifiedBy>
  <cp:lastPrinted>2024-08-20T06:32:14Z</cp:lastPrinted>
  <dcterms:created xsi:type="dcterms:W3CDTF">2024-08-20T05:39:23Z</dcterms:created>
  <dcterms:modified xsi:type="dcterms:W3CDTF">2025-03-19T07:51:06Z</dcterms:modified>
</cp:coreProperties>
</file>